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949\"/>
    </mc:Choice>
  </mc:AlternateContent>
  <xr:revisionPtr revIDLastSave="0" documentId="13_ncr:1_{61578270-CCFB-4B00-860A-F645A7660693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09-01(1)" sheetId="7" r:id="rId7"/>
    <sheet name="ОСР 525-12-01(1)" sheetId="8" r:id="rId8"/>
    <sheet name="ОСР 525-02-01(2)" sheetId="9" r:id="rId9"/>
    <sheet name="ОСР 525-12-01(2)" sheetId="10" r:id="rId10"/>
    <sheet name="ОСР 518-02-01" sheetId="11" r:id="rId11"/>
    <sheet name="ОСР 518-12-01" sheetId="12" r:id="rId12"/>
    <sheet name="Источники ЦИ" sheetId="13" r:id="rId13"/>
    <sheet name="Цена МАТ и ОБ по ТКП" sheetId="14" r:id="rId14"/>
  </sheets>
  <calcPr calcId="181029"/>
</workbook>
</file>

<file path=xl/calcChain.xml><?xml version="1.0" encoding="utf-8"?>
<calcChain xmlns="http://schemas.openxmlformats.org/spreadsheetml/2006/main">
  <c r="C39" i="1" l="1"/>
  <c r="C43" i="1"/>
  <c r="I40" i="1"/>
  <c r="I39" i="1"/>
  <c r="I38" i="1"/>
  <c r="I37" i="1"/>
  <c r="I36" i="1"/>
  <c r="C30" i="1"/>
  <c r="G68" i="2"/>
  <c r="G69" i="2" s="1"/>
  <c r="G70" i="2" s="1"/>
  <c r="G72" i="2" s="1"/>
  <c r="G73" i="2" s="1"/>
  <c r="G74" i="2" s="1"/>
  <c r="F68" i="2"/>
  <c r="F69" i="2" s="1"/>
  <c r="F70" i="2" s="1"/>
  <c r="F72" i="2" s="1"/>
  <c r="F73" i="2" s="1"/>
  <c r="F74" i="2" s="1"/>
  <c r="C38" i="1" s="1"/>
  <c r="E68" i="2"/>
  <c r="E69" i="2" s="1"/>
  <c r="E70" i="2" s="1"/>
  <c r="E72" i="2" s="1"/>
  <c r="E73" i="2" s="1"/>
  <c r="E74" i="2" s="1"/>
  <c r="D68" i="2"/>
  <c r="D69" i="2" s="1"/>
  <c r="G60" i="2"/>
  <c r="F60" i="2"/>
  <c r="E60" i="2"/>
  <c r="D60" i="2"/>
  <c r="H60" i="2" s="1"/>
  <c r="H59" i="2"/>
  <c r="G42" i="2"/>
  <c r="F42" i="2"/>
  <c r="E42" i="2"/>
  <c r="D42" i="2"/>
  <c r="H41" i="2"/>
  <c r="G39" i="2"/>
  <c r="F39" i="2"/>
  <c r="E39" i="2"/>
  <c r="D39" i="2"/>
  <c r="H38" i="2"/>
  <c r="G36" i="2"/>
  <c r="F36" i="2"/>
  <c r="E36" i="2"/>
  <c r="D36" i="2"/>
  <c r="H35" i="2"/>
  <c r="G33" i="2"/>
  <c r="F33" i="2"/>
  <c r="E33" i="2"/>
  <c r="D33" i="2"/>
  <c r="H33" i="2" s="1"/>
  <c r="H32" i="2"/>
  <c r="G30" i="2"/>
  <c r="F30" i="2"/>
  <c r="E30" i="2"/>
  <c r="D30" i="2"/>
  <c r="H30" i="2" s="1"/>
  <c r="H29" i="2"/>
  <c r="G23" i="2"/>
  <c r="F23" i="2"/>
  <c r="E23" i="2"/>
  <c r="D23" i="2"/>
  <c r="H22" i="2"/>
  <c r="H39" i="2" l="1"/>
  <c r="H36" i="2"/>
  <c r="C32" i="1"/>
  <c r="C34" i="1" s="1"/>
  <c r="H23" i="2"/>
  <c r="H42" i="2"/>
  <c r="C31" i="1"/>
  <c r="D70" i="2"/>
  <c r="H69" i="2"/>
  <c r="H68" i="2"/>
  <c r="H70" i="2" l="1"/>
  <c r="D72" i="2"/>
  <c r="H72" i="2" l="1"/>
  <c r="D73" i="2"/>
  <c r="D74" i="2" l="1"/>
  <c r="H73" i="2"/>
  <c r="H74" i="2" l="1"/>
  <c r="C37" i="1"/>
  <c r="C40" i="1" l="1"/>
  <c r="C42" i="1" s="1"/>
  <c r="C44" i="1" l="1"/>
  <c r="C46" i="1" s="1"/>
  <c r="C41" i="1"/>
</calcChain>
</file>

<file path=xl/sharedStrings.xml><?xml version="1.0" encoding="utf-8"?>
<sst xmlns="http://schemas.openxmlformats.org/spreadsheetml/2006/main" count="454" uniqueCount="160">
  <si>
    <t>СВОДКА ЗАТРАТ</t>
  </si>
  <si>
    <t>P_0949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</si>
  <si>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</si>
  <si>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</si>
  <si>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</si>
  <si>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</si>
  <si>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</si>
  <si>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</si>
  <si>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</si>
  <si>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</si>
  <si>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</si>
  <si>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</si>
  <si>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</si>
  <si>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</si>
  <si>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</si>
  <si>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</si>
  <si>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</si>
  <si>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</si>
  <si>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</si>
  <si>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</si>
  <si>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</si>
  <si>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</si>
  <si>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</si>
  <si>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</si>
  <si>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</si>
  <si>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</si>
  <si>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</si>
  <si>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</si>
  <si>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</si>
  <si>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</si>
  <si>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</si>
  <si>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</si>
  <si>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</si>
  <si>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</si>
  <si>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</si>
  <si>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</si>
  <si>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</si>
  <si>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</si>
  <si>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</si>
  <si>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</si>
  <si>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</si>
  <si>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</si>
  <si>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</si>
  <si>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</si>
  <si>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</si>
  <si>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</si>
  <si>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</si>
  <si>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</si>
  <si>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</si>
  <si>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</si>
  <si>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</si>
  <si>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</si>
  <si>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</si>
  <si>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</si>
  <si>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</si>
  <si>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Дополнительные затраты при производстве строительно-монтажных работ в зимнее время, 2,9%х0, 9=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</si>
  <si>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</si>
  <si>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</si>
  <si>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</si>
  <si>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</si>
  <si>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</si>
  <si>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</si>
  <si>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</si>
  <si>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</si>
  <si>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</si>
  <si>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</si>
  <si>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</si>
  <si>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</si>
  <si>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</si>
  <si>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</si>
  <si>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</si>
  <si>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</si>
  <si>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</si>
  <si>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</si>
  <si>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</si>
  <si>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</si>
  <si>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ОСР-518-12-01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</si>
  <si>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</si>
  <si>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</si>
  <si>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</si>
  <si>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</si>
  <si>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</si>
  <si>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</si>
  <si>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</si>
  <si>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</si>
  <si>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</si>
  <si>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</si>
  <si>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</si>
  <si>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</si>
  <si>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Реконструкция ВЛ-0,4 кВ от КТП ЦАР 527/100 кВА с заменой на КТП 250 кВА  Красноярский район Самарская область.</t>
  </si>
  <si>
    <t>ЛС-525-02</t>
  </si>
  <si>
    <t>Замена КТП ЦАР 527/100 кВА</t>
  </si>
  <si>
    <t>ЛС-525-09-02</t>
  </si>
  <si>
    <t>Пусконаладочные работы КТП ЦАР 527/100 кВА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</si>
  <si>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</si>
  <si>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</si>
  <si>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</si>
  <si>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</si>
  <si>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518-12-01</t>
  </si>
  <si>
    <t>Проектные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</si>
  <si>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</si>
  <si>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</si>
  <si>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</si>
  <si>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</si>
  <si>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</si>
  <si>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</si>
  <si>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</si>
  <si>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</si>
  <si>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</si>
  <si>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</si>
  <si>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</si>
  <si>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</si>
  <si>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</si>
  <si>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</si>
  <si>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</si>
  <si>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525-09-01</t>
  </si>
  <si>
    <t>шт</t>
  </si>
  <si>
    <t>Монтаж (реконструкция) КТП (киоск)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</si>
  <si>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</si>
  <si>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</si>
  <si>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518-02-01</t>
  </si>
  <si>
    <t>км2</t>
  </si>
  <si>
    <t>"Реконструкция КЛ-0,4 кВ от КТП Сок 306/250кВА" Красноярский район Самарская область</t>
  </si>
  <si>
    <t>Вырубка (расширение, расчистку) просеки ВЛ</t>
  </si>
  <si>
    <t>ОСР 518-12-01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</si>
  <si>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</si>
  <si>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</si>
  <si>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</si>
  <si>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</si>
  <si>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</si>
  <si>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</si>
  <si>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</si>
  <si>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</si>
  <si>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</si>
  <si>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</si>
  <si>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</si>
  <si>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</si>
  <si>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СНЦс-5,1-11,5</t>
  </si>
  <si>
    <t>Стойка ж/б СВ95-3</t>
  </si>
  <si>
    <t>КТП 250 кВА тупиковая, напряжением 10/0,4</t>
  </si>
  <si>
    <t>10/0,4</t>
  </si>
  <si>
    <t>Светильник ДКУ-50W IP65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</si>
  <si>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</si>
  <si>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</si>
  <si>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</si>
  <si>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</si>
  <si>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</si>
  <si>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</si>
  <si>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</si>
  <si>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</si>
  <si>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</si>
  <si>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</si>
  <si>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</si>
  <si>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</si>
  <si>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</si>
  <si>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</si>
  <si>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</si>
  <si>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</si>
  <si>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2027 год</t>
  </si>
  <si>
    <t>Реконструкция ВЛ-0,4кВ от КТП- 70 6/0,4 /250 кВА (протяженностью 2,48 км) с заменой КТП 6/0,4 /250 кВА, установка приборов учета (108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</si>
</sst>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9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4" zoomScale="85" zoomScaleNormal="85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6.33203125" customWidth="1"/>
    <col min="9" max="9" width="17.55468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159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143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158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145</v>
      </c>
      <c r="C26" s="54"/>
      <c r="D26" s="51"/>
      <c r="E26" s="51"/>
      <c r="F26" s="51"/>
      <c r="G26" s="52"/>
      <c r="H26" s="52" t="s">
        <v>146</v>
      </c>
      <c r="I26" s="52"/>
    </row>
    <row r="27" spans="1:9" ht="16.95" customHeight="1" x14ac:dyDescent="0.3">
      <c r="A27" s="55" t="s">
        <v>6</v>
      </c>
      <c r="B27" s="53" t="s">
        <v>147</v>
      </c>
      <c r="C27" s="56">
        <v>0</v>
      </c>
      <c r="D27" s="57"/>
      <c r="E27" s="57"/>
      <c r="F27" s="57"/>
      <c r="G27" s="58" t="s">
        <v>148</v>
      </c>
      <c r="H27" s="58" t="s">
        <v>149</v>
      </c>
      <c r="I27" s="58" t="s">
        <v>150</v>
      </c>
    </row>
    <row r="28" spans="1:9" ht="16.95" customHeight="1" x14ac:dyDescent="0.3">
      <c r="A28" s="55" t="s">
        <v>7</v>
      </c>
      <c r="B28" s="53" t="s">
        <v>151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152</v>
      </c>
      <c r="C29" s="62">
        <v>0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0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153</v>
      </c>
      <c r="C31" s="62">
        <f>C30-ROUND(C30/1.2,5)</f>
        <v>0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154</v>
      </c>
      <c r="C32" s="67">
        <f>C30*I38</f>
        <v>0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142</v>
      </c>
      <c r="C33" s="62">
        <v>0.69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155</v>
      </c>
      <c r="C34" s="67">
        <f>C32*C33</f>
        <v>0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144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145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147</v>
      </c>
      <c r="C37" s="76">
        <f>ССР!D74+ССР!E74</f>
        <v>28368.410974950362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151</v>
      </c>
      <c r="C38" s="76">
        <f>ССР!F74</f>
        <v>3774.1757436294565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152</v>
      </c>
      <c r="C39" s="76">
        <f>(ССР!G70)*1.2</f>
        <v>4738.3612167240162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36880.947935303833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153</v>
      </c>
      <c r="C41" s="62">
        <f>C40-ROUND(C40/1.2,5)</f>
        <v>6146.8246553038334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154</v>
      </c>
      <c r="C42" s="77">
        <f>C40*I39</f>
        <v>44672.947203983575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142</v>
      </c>
      <c r="C43" s="62">
        <f>C33</f>
        <v>0.69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155</v>
      </c>
      <c r="C44" s="67">
        <f>C42*C43</f>
        <v>30824.333570748666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156</v>
      </c>
      <c r="C46" s="103">
        <f>C34+C44</f>
        <v>30824.333570748666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157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159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63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81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88</v>
      </c>
      <c r="C13" s="25" t="s">
        <v>63</v>
      </c>
      <c r="D13" s="19">
        <v>0</v>
      </c>
      <c r="E13" s="19">
        <v>0</v>
      </c>
      <c r="F13" s="19">
        <v>0</v>
      </c>
      <c r="G13" s="19">
        <v>960.66</v>
      </c>
      <c r="H13" s="19">
        <v>960.66</v>
      </c>
      <c r="J13" s="5"/>
    </row>
    <row r="14" spans="1:14" ht="16.95" customHeight="1" x14ac:dyDescent="0.3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960.66</v>
      </c>
      <c r="H14" s="19">
        <v>960.66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159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95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81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96</v>
      </c>
      <c r="C13" s="25" t="s">
        <v>97</v>
      </c>
      <c r="D13" s="19">
        <v>4.29</v>
      </c>
      <c r="E13" s="19">
        <v>0</v>
      </c>
      <c r="F13" s="19">
        <v>0</v>
      </c>
      <c r="G13" s="19">
        <v>0</v>
      </c>
      <c r="H13" s="19">
        <v>4.29</v>
      </c>
      <c r="J13" s="5"/>
    </row>
    <row r="14" spans="1:14" ht="16.95" customHeight="1" x14ac:dyDescent="0.3">
      <c r="A14" s="6"/>
      <c r="B14" s="9"/>
      <c r="C14" s="9" t="s">
        <v>84</v>
      </c>
      <c r="D14" s="19">
        <v>4.29</v>
      </c>
      <c r="E14" s="19">
        <v>0</v>
      </c>
      <c r="F14" s="19">
        <v>0</v>
      </c>
      <c r="G14" s="19">
        <v>0</v>
      </c>
      <c r="H14" s="19">
        <v>4.29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159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99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81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88</v>
      </c>
      <c r="C13" s="25" t="s">
        <v>99</v>
      </c>
      <c r="D13" s="19">
        <v>0</v>
      </c>
      <c r="E13" s="19">
        <v>0</v>
      </c>
      <c r="F13" s="19">
        <v>0</v>
      </c>
      <c r="G13" s="19">
        <v>1.4252173913043</v>
      </c>
      <c r="H13" s="19">
        <v>1.4252173913043</v>
      </c>
      <c r="J13" s="5"/>
    </row>
    <row r="14" spans="1:14" ht="16.95" customHeight="1" x14ac:dyDescent="0.3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1.4252173913043</v>
      </c>
      <c r="H14" s="19">
        <v>1.4252173913043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91"/>
  <sheetViews>
    <sheetView topLeftCell="C64" zoomScale="75" zoomScaleNormal="87" workbookViewId="0">
      <selection activeCell="H3" sqref="H3:H8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100</v>
      </c>
      <c r="B1" s="37" t="s">
        <v>101</v>
      </c>
      <c r="C1" s="37" t="s">
        <v>102</v>
      </c>
      <c r="D1" s="37" t="s">
        <v>103</v>
      </c>
      <c r="E1" s="37" t="s">
        <v>104</v>
      </c>
      <c r="F1" s="37" t="s">
        <v>105</v>
      </c>
      <c r="G1" s="37" t="s">
        <v>106</v>
      </c>
      <c r="H1" s="37" t="s">
        <v>107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25</v>
      </c>
      <c r="B3" s="94"/>
      <c r="C3" s="45"/>
      <c r="D3" s="43">
        <v>13104.928434168</v>
      </c>
      <c r="E3" s="41"/>
      <c r="F3" s="41"/>
      <c r="G3" s="41"/>
      <c r="H3" s="48"/>
    </row>
    <row r="4" spans="1:8" x14ac:dyDescent="0.3">
      <c r="A4" s="95" t="s">
        <v>108</v>
      </c>
      <c r="B4" s="42" t="s">
        <v>109</v>
      </c>
      <c r="C4" s="45"/>
      <c r="D4" s="43">
        <v>12890.73637402</v>
      </c>
      <c r="E4" s="41"/>
      <c r="F4" s="41"/>
      <c r="G4" s="41"/>
      <c r="H4" s="48"/>
    </row>
    <row r="5" spans="1:8" x14ac:dyDescent="0.3">
      <c r="A5" s="95"/>
      <c r="B5" s="42" t="s">
        <v>110</v>
      </c>
      <c r="C5" s="37"/>
      <c r="D5" s="43">
        <v>214.19206014737</v>
      </c>
      <c r="E5" s="41"/>
      <c r="F5" s="41"/>
      <c r="G5" s="41"/>
      <c r="H5" s="47"/>
    </row>
    <row r="6" spans="1:8" x14ac:dyDescent="0.3">
      <c r="A6" s="96"/>
      <c r="B6" s="42" t="s">
        <v>111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112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83</v>
      </c>
      <c r="B8" s="98"/>
      <c r="C8" s="95" t="s">
        <v>114</v>
      </c>
      <c r="D8" s="44">
        <v>13104.928434168</v>
      </c>
      <c r="E8" s="41">
        <v>2.48</v>
      </c>
      <c r="F8" s="41" t="s">
        <v>113</v>
      </c>
      <c r="G8" s="44">
        <v>5284.2453363578998</v>
      </c>
      <c r="H8" s="47"/>
    </row>
    <row r="9" spans="1:8" x14ac:dyDescent="0.3">
      <c r="A9" s="99">
        <v>1</v>
      </c>
      <c r="B9" s="42" t="s">
        <v>109</v>
      </c>
      <c r="C9" s="95"/>
      <c r="D9" s="44">
        <v>12890.73637402</v>
      </c>
      <c r="E9" s="41"/>
      <c r="F9" s="41"/>
      <c r="G9" s="41"/>
      <c r="H9" s="96" t="s">
        <v>25</v>
      </c>
    </row>
    <row r="10" spans="1:8" x14ac:dyDescent="0.3">
      <c r="A10" s="95"/>
      <c r="B10" s="42" t="s">
        <v>110</v>
      </c>
      <c r="C10" s="95"/>
      <c r="D10" s="44">
        <v>214.19206014737</v>
      </c>
      <c r="E10" s="41"/>
      <c r="F10" s="41"/>
      <c r="G10" s="41"/>
      <c r="H10" s="96"/>
    </row>
    <row r="11" spans="1:8" x14ac:dyDescent="0.3">
      <c r="A11" s="95"/>
      <c r="B11" s="42" t="s">
        <v>111</v>
      </c>
      <c r="C11" s="95"/>
      <c r="D11" s="44">
        <v>0</v>
      </c>
      <c r="E11" s="41"/>
      <c r="F11" s="41"/>
      <c r="G11" s="41"/>
      <c r="H11" s="96"/>
    </row>
    <row r="12" spans="1:8" x14ac:dyDescent="0.3">
      <c r="A12" s="95"/>
      <c r="B12" s="42" t="s">
        <v>112</v>
      </c>
      <c r="C12" s="95"/>
      <c r="D12" s="44">
        <v>0</v>
      </c>
      <c r="E12" s="41"/>
      <c r="F12" s="41"/>
      <c r="G12" s="41"/>
      <c r="H12" s="96"/>
    </row>
    <row r="13" spans="1:8" ht="24.6" x14ac:dyDescent="0.3">
      <c r="A13" s="100" t="s">
        <v>48</v>
      </c>
      <c r="B13" s="94"/>
      <c r="C13" s="37"/>
      <c r="D13" s="43">
        <v>151.77515512004999</v>
      </c>
      <c r="E13" s="41"/>
      <c r="F13" s="41"/>
      <c r="G13" s="41"/>
      <c r="H13" s="47"/>
    </row>
    <row r="14" spans="1:8" x14ac:dyDescent="0.3">
      <c r="A14" s="95" t="s">
        <v>115</v>
      </c>
      <c r="B14" s="42" t="s">
        <v>109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110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111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112</v>
      </c>
      <c r="C17" s="37"/>
      <c r="D17" s="43">
        <v>151.77515512004999</v>
      </c>
      <c r="E17" s="41"/>
      <c r="F17" s="41"/>
      <c r="G17" s="41"/>
      <c r="H17" s="47"/>
    </row>
    <row r="18" spans="1:8" x14ac:dyDescent="0.3">
      <c r="A18" s="97" t="s">
        <v>48</v>
      </c>
      <c r="B18" s="98"/>
      <c r="C18" s="95" t="s">
        <v>114</v>
      </c>
      <c r="D18" s="44">
        <v>151.77515512004999</v>
      </c>
      <c r="E18" s="41">
        <v>2.48</v>
      </c>
      <c r="F18" s="41" t="s">
        <v>113</v>
      </c>
      <c r="G18" s="44">
        <v>61.199659322602002</v>
      </c>
      <c r="H18" s="47"/>
    </row>
    <row r="19" spans="1:8" x14ac:dyDescent="0.3">
      <c r="A19" s="99">
        <v>1</v>
      </c>
      <c r="B19" s="42" t="s">
        <v>109</v>
      </c>
      <c r="C19" s="95"/>
      <c r="D19" s="44">
        <v>0</v>
      </c>
      <c r="E19" s="41"/>
      <c r="F19" s="41"/>
      <c r="G19" s="41"/>
      <c r="H19" s="96" t="s">
        <v>25</v>
      </c>
    </row>
    <row r="20" spans="1:8" x14ac:dyDescent="0.3">
      <c r="A20" s="95"/>
      <c r="B20" s="42" t="s">
        <v>110</v>
      </c>
      <c r="C20" s="95"/>
      <c r="D20" s="44">
        <v>0</v>
      </c>
      <c r="E20" s="41"/>
      <c r="F20" s="41"/>
      <c r="G20" s="41"/>
      <c r="H20" s="96"/>
    </row>
    <row r="21" spans="1:8" x14ac:dyDescent="0.3">
      <c r="A21" s="95"/>
      <c r="B21" s="42" t="s">
        <v>111</v>
      </c>
      <c r="C21" s="95"/>
      <c r="D21" s="44">
        <v>0</v>
      </c>
      <c r="E21" s="41"/>
      <c r="F21" s="41"/>
      <c r="G21" s="41"/>
      <c r="H21" s="96"/>
    </row>
    <row r="22" spans="1:8" x14ac:dyDescent="0.3">
      <c r="A22" s="95"/>
      <c r="B22" s="42" t="s">
        <v>112</v>
      </c>
      <c r="C22" s="95"/>
      <c r="D22" s="44">
        <v>151.77515512004999</v>
      </c>
      <c r="E22" s="41"/>
      <c r="F22" s="41"/>
      <c r="G22" s="41"/>
      <c r="H22" s="96"/>
    </row>
    <row r="23" spans="1:8" x14ac:dyDescent="0.3">
      <c r="A23" s="97" t="s">
        <v>93</v>
      </c>
      <c r="B23" s="98"/>
      <c r="C23" s="95" t="s">
        <v>117</v>
      </c>
      <c r="D23" s="44">
        <v>0</v>
      </c>
      <c r="E23" s="41">
        <v>1</v>
      </c>
      <c r="F23" s="41" t="s">
        <v>116</v>
      </c>
      <c r="G23" s="44">
        <v>0</v>
      </c>
      <c r="H23" s="47"/>
    </row>
    <row r="24" spans="1:8" x14ac:dyDescent="0.3">
      <c r="A24" s="99">
        <v>2</v>
      </c>
      <c r="B24" s="42" t="s">
        <v>109</v>
      </c>
      <c r="C24" s="95"/>
      <c r="D24" s="44">
        <v>0</v>
      </c>
      <c r="E24" s="41"/>
      <c r="F24" s="41"/>
      <c r="G24" s="41"/>
      <c r="H24" s="96" t="s">
        <v>25</v>
      </c>
    </row>
    <row r="25" spans="1:8" x14ac:dyDescent="0.3">
      <c r="A25" s="95"/>
      <c r="B25" s="42" t="s">
        <v>110</v>
      </c>
      <c r="C25" s="95"/>
      <c r="D25" s="44">
        <v>0</v>
      </c>
      <c r="E25" s="41"/>
      <c r="F25" s="41"/>
      <c r="G25" s="41"/>
      <c r="H25" s="96"/>
    </row>
    <row r="26" spans="1:8" x14ac:dyDescent="0.3">
      <c r="A26" s="95"/>
      <c r="B26" s="42" t="s">
        <v>111</v>
      </c>
      <c r="C26" s="95"/>
      <c r="D26" s="44">
        <v>0</v>
      </c>
      <c r="E26" s="41"/>
      <c r="F26" s="41"/>
      <c r="G26" s="41"/>
      <c r="H26" s="96"/>
    </row>
    <row r="27" spans="1:8" x14ac:dyDescent="0.3">
      <c r="A27" s="95"/>
      <c r="B27" s="42" t="s">
        <v>112</v>
      </c>
      <c r="C27" s="95"/>
      <c r="D27" s="44">
        <v>0</v>
      </c>
      <c r="E27" s="41"/>
      <c r="F27" s="41"/>
      <c r="G27" s="41"/>
      <c r="H27" s="96"/>
    </row>
    <row r="28" spans="1:8" ht="24.6" x14ac:dyDescent="0.3">
      <c r="A28" s="100" t="s">
        <v>63</v>
      </c>
      <c r="B28" s="94"/>
      <c r="C28" s="37"/>
      <c r="D28" s="43">
        <v>2855.7473684211</v>
      </c>
      <c r="E28" s="41"/>
      <c r="F28" s="41"/>
      <c r="G28" s="41"/>
      <c r="H28" s="47"/>
    </row>
    <row r="29" spans="1:8" x14ac:dyDescent="0.3">
      <c r="A29" s="95" t="s">
        <v>118</v>
      </c>
      <c r="B29" s="42" t="s">
        <v>109</v>
      </c>
      <c r="C29" s="37"/>
      <c r="D29" s="43">
        <v>0</v>
      </c>
      <c r="E29" s="41"/>
      <c r="F29" s="41"/>
      <c r="G29" s="41"/>
      <c r="H29" s="47"/>
    </row>
    <row r="30" spans="1:8" x14ac:dyDescent="0.3">
      <c r="A30" s="95"/>
      <c r="B30" s="42" t="s">
        <v>110</v>
      </c>
      <c r="C30" s="37"/>
      <c r="D30" s="43">
        <v>0</v>
      </c>
      <c r="E30" s="41"/>
      <c r="F30" s="41"/>
      <c r="G30" s="41"/>
      <c r="H30" s="47"/>
    </row>
    <row r="31" spans="1:8" x14ac:dyDescent="0.3">
      <c r="A31" s="95"/>
      <c r="B31" s="42" t="s">
        <v>111</v>
      </c>
      <c r="C31" s="37"/>
      <c r="D31" s="43">
        <v>0</v>
      </c>
      <c r="E31" s="41"/>
      <c r="F31" s="41"/>
      <c r="G31" s="41"/>
      <c r="H31" s="47"/>
    </row>
    <row r="32" spans="1:8" x14ac:dyDescent="0.3">
      <c r="A32" s="95"/>
      <c r="B32" s="42" t="s">
        <v>112</v>
      </c>
      <c r="C32" s="37"/>
      <c r="D32" s="43">
        <v>2855.7473684211</v>
      </c>
      <c r="E32" s="41"/>
      <c r="F32" s="41"/>
      <c r="G32" s="41"/>
      <c r="H32" s="47"/>
    </row>
    <row r="33" spans="1:8" x14ac:dyDescent="0.3">
      <c r="A33" s="97" t="s">
        <v>63</v>
      </c>
      <c r="B33" s="98"/>
      <c r="C33" s="95" t="s">
        <v>114</v>
      </c>
      <c r="D33" s="44">
        <v>1504.7073684211</v>
      </c>
      <c r="E33" s="41">
        <v>2.48</v>
      </c>
      <c r="F33" s="41" t="s">
        <v>113</v>
      </c>
      <c r="G33" s="44">
        <v>606.73684210526005</v>
      </c>
      <c r="H33" s="47"/>
    </row>
    <row r="34" spans="1:8" x14ac:dyDescent="0.3">
      <c r="A34" s="99">
        <v>1</v>
      </c>
      <c r="B34" s="42" t="s">
        <v>109</v>
      </c>
      <c r="C34" s="95"/>
      <c r="D34" s="44">
        <v>0</v>
      </c>
      <c r="E34" s="41"/>
      <c r="F34" s="41"/>
      <c r="G34" s="41"/>
      <c r="H34" s="96" t="s">
        <v>25</v>
      </c>
    </row>
    <row r="35" spans="1:8" x14ac:dyDescent="0.3">
      <c r="A35" s="95"/>
      <c r="B35" s="42" t="s">
        <v>110</v>
      </c>
      <c r="C35" s="95"/>
      <c r="D35" s="44">
        <v>0</v>
      </c>
      <c r="E35" s="41"/>
      <c r="F35" s="41"/>
      <c r="G35" s="41"/>
      <c r="H35" s="96"/>
    </row>
    <row r="36" spans="1:8" x14ac:dyDescent="0.3">
      <c r="A36" s="95"/>
      <c r="B36" s="42" t="s">
        <v>111</v>
      </c>
      <c r="C36" s="95"/>
      <c r="D36" s="44">
        <v>0</v>
      </c>
      <c r="E36" s="41"/>
      <c r="F36" s="41"/>
      <c r="G36" s="41"/>
      <c r="H36" s="96"/>
    </row>
    <row r="37" spans="1:8" x14ac:dyDescent="0.3">
      <c r="A37" s="95"/>
      <c r="B37" s="42" t="s">
        <v>112</v>
      </c>
      <c r="C37" s="95"/>
      <c r="D37" s="44">
        <v>1504.7073684211</v>
      </c>
      <c r="E37" s="41"/>
      <c r="F37" s="41"/>
      <c r="G37" s="41"/>
      <c r="H37" s="96"/>
    </row>
    <row r="38" spans="1:8" x14ac:dyDescent="0.3">
      <c r="A38" s="97" t="s">
        <v>63</v>
      </c>
      <c r="B38" s="98"/>
      <c r="C38" s="95" t="s">
        <v>117</v>
      </c>
      <c r="D38" s="44">
        <v>390.38</v>
      </c>
      <c r="E38" s="41">
        <v>1</v>
      </c>
      <c r="F38" s="41" t="s">
        <v>116</v>
      </c>
      <c r="G38" s="44">
        <v>390.38</v>
      </c>
      <c r="H38" s="47"/>
    </row>
    <row r="39" spans="1:8" x14ac:dyDescent="0.3">
      <c r="A39" s="99">
        <v>2</v>
      </c>
      <c r="B39" s="42" t="s">
        <v>109</v>
      </c>
      <c r="C39" s="95"/>
      <c r="D39" s="44">
        <v>0</v>
      </c>
      <c r="E39" s="41"/>
      <c r="F39" s="41"/>
      <c r="G39" s="41"/>
      <c r="H39" s="96" t="s">
        <v>25</v>
      </c>
    </row>
    <row r="40" spans="1:8" x14ac:dyDescent="0.3">
      <c r="A40" s="95"/>
      <c r="B40" s="42" t="s">
        <v>110</v>
      </c>
      <c r="C40" s="95"/>
      <c r="D40" s="44">
        <v>0</v>
      </c>
      <c r="E40" s="41"/>
      <c r="F40" s="41"/>
      <c r="G40" s="41"/>
      <c r="H40" s="96"/>
    </row>
    <row r="41" spans="1:8" x14ac:dyDescent="0.3">
      <c r="A41" s="95"/>
      <c r="B41" s="42" t="s">
        <v>111</v>
      </c>
      <c r="C41" s="95"/>
      <c r="D41" s="44">
        <v>0</v>
      </c>
      <c r="E41" s="41"/>
      <c r="F41" s="41"/>
      <c r="G41" s="41"/>
      <c r="H41" s="96"/>
    </row>
    <row r="42" spans="1:8" x14ac:dyDescent="0.3">
      <c r="A42" s="95"/>
      <c r="B42" s="42" t="s">
        <v>112</v>
      </c>
      <c r="C42" s="95"/>
      <c r="D42" s="44">
        <v>390.38</v>
      </c>
      <c r="E42" s="41"/>
      <c r="F42" s="41"/>
      <c r="G42" s="41"/>
      <c r="H42" s="96"/>
    </row>
    <row r="43" spans="1:8" x14ac:dyDescent="0.3">
      <c r="A43" s="97" t="s">
        <v>63</v>
      </c>
      <c r="B43" s="98"/>
      <c r="C43" s="95" t="s">
        <v>119</v>
      </c>
      <c r="D43" s="44">
        <v>960.66</v>
      </c>
      <c r="E43" s="41">
        <v>108</v>
      </c>
      <c r="F43" s="41" t="s">
        <v>116</v>
      </c>
      <c r="G43" s="44">
        <v>8.8949999999999996</v>
      </c>
      <c r="H43" s="47"/>
    </row>
    <row r="44" spans="1:8" x14ac:dyDescent="0.3">
      <c r="A44" s="99">
        <v>3</v>
      </c>
      <c r="B44" s="42" t="s">
        <v>109</v>
      </c>
      <c r="C44" s="95"/>
      <c r="D44" s="44">
        <v>0</v>
      </c>
      <c r="E44" s="41"/>
      <c r="F44" s="41"/>
      <c r="G44" s="41"/>
      <c r="H44" s="96" t="s">
        <v>25</v>
      </c>
    </row>
    <row r="45" spans="1:8" x14ac:dyDescent="0.3">
      <c r="A45" s="95"/>
      <c r="B45" s="42" t="s">
        <v>110</v>
      </c>
      <c r="C45" s="95"/>
      <c r="D45" s="44">
        <v>0</v>
      </c>
      <c r="E45" s="41"/>
      <c r="F45" s="41"/>
      <c r="G45" s="41"/>
      <c r="H45" s="96"/>
    </row>
    <row r="46" spans="1:8" x14ac:dyDescent="0.3">
      <c r="A46" s="95"/>
      <c r="B46" s="42" t="s">
        <v>111</v>
      </c>
      <c r="C46" s="95"/>
      <c r="D46" s="44">
        <v>0</v>
      </c>
      <c r="E46" s="41"/>
      <c r="F46" s="41"/>
      <c r="G46" s="41"/>
      <c r="H46" s="96"/>
    </row>
    <row r="47" spans="1:8" x14ac:dyDescent="0.3">
      <c r="A47" s="95"/>
      <c r="B47" s="42" t="s">
        <v>112</v>
      </c>
      <c r="C47" s="95"/>
      <c r="D47" s="44">
        <v>960.66</v>
      </c>
      <c r="E47" s="41"/>
      <c r="F47" s="41"/>
      <c r="G47" s="41"/>
      <c r="H47" s="96"/>
    </row>
    <row r="48" spans="1:8" ht="24.6" x14ac:dyDescent="0.3">
      <c r="A48" s="100" t="s">
        <v>89</v>
      </c>
      <c r="B48" s="94"/>
      <c r="C48" s="37"/>
      <c r="D48" s="43">
        <v>3400.0065639643999</v>
      </c>
      <c r="E48" s="41"/>
      <c r="F48" s="41"/>
      <c r="G48" s="41"/>
      <c r="H48" s="47"/>
    </row>
    <row r="49" spans="1:8" x14ac:dyDescent="0.3">
      <c r="A49" s="95" t="s">
        <v>108</v>
      </c>
      <c r="B49" s="42" t="s">
        <v>109</v>
      </c>
      <c r="C49" s="37"/>
      <c r="D49" s="43">
        <v>332.56706822870001</v>
      </c>
      <c r="E49" s="41"/>
      <c r="F49" s="41"/>
      <c r="G49" s="41"/>
      <c r="H49" s="47"/>
    </row>
    <row r="50" spans="1:8" x14ac:dyDescent="0.3">
      <c r="A50" s="95"/>
      <c r="B50" s="42" t="s">
        <v>110</v>
      </c>
      <c r="C50" s="37"/>
      <c r="D50" s="43">
        <v>13.899250080810001</v>
      </c>
      <c r="E50" s="41"/>
      <c r="F50" s="41"/>
      <c r="G50" s="41"/>
      <c r="H50" s="47"/>
    </row>
    <row r="51" spans="1:8" x14ac:dyDescent="0.3">
      <c r="A51" s="95"/>
      <c r="B51" s="42" t="s">
        <v>111</v>
      </c>
      <c r="C51" s="37"/>
      <c r="D51" s="43">
        <v>3053.5402456549</v>
      </c>
      <c r="E51" s="41"/>
      <c r="F51" s="41"/>
      <c r="G51" s="41"/>
      <c r="H51" s="47"/>
    </row>
    <row r="52" spans="1:8" x14ac:dyDescent="0.3">
      <c r="A52" s="95"/>
      <c r="B52" s="42" t="s">
        <v>112</v>
      </c>
      <c r="C52" s="37"/>
      <c r="D52" s="43">
        <v>0</v>
      </c>
      <c r="E52" s="41"/>
      <c r="F52" s="41"/>
      <c r="G52" s="41"/>
      <c r="H52" s="47"/>
    </row>
    <row r="53" spans="1:8" x14ac:dyDescent="0.3">
      <c r="A53" s="97" t="s">
        <v>91</v>
      </c>
      <c r="B53" s="98"/>
      <c r="C53" s="95" t="s">
        <v>117</v>
      </c>
      <c r="D53" s="44">
        <v>3400.0065639643999</v>
      </c>
      <c r="E53" s="41">
        <v>1</v>
      </c>
      <c r="F53" s="41" t="s">
        <v>116</v>
      </c>
      <c r="G53" s="44">
        <v>3400.0065639643999</v>
      </c>
      <c r="H53" s="47"/>
    </row>
    <row r="54" spans="1:8" x14ac:dyDescent="0.3">
      <c r="A54" s="99">
        <v>1</v>
      </c>
      <c r="B54" s="42" t="s">
        <v>109</v>
      </c>
      <c r="C54" s="95"/>
      <c r="D54" s="44">
        <v>332.56706822870001</v>
      </c>
      <c r="E54" s="41"/>
      <c r="F54" s="41"/>
      <c r="G54" s="41"/>
      <c r="H54" s="96" t="s">
        <v>25</v>
      </c>
    </row>
    <row r="55" spans="1:8" x14ac:dyDescent="0.3">
      <c r="A55" s="95"/>
      <c r="B55" s="42" t="s">
        <v>110</v>
      </c>
      <c r="C55" s="95"/>
      <c r="D55" s="44">
        <v>13.899250080810001</v>
      </c>
      <c r="E55" s="41"/>
      <c r="F55" s="41"/>
      <c r="G55" s="41"/>
      <c r="H55" s="96"/>
    </row>
    <row r="56" spans="1:8" x14ac:dyDescent="0.3">
      <c r="A56" s="95"/>
      <c r="B56" s="42" t="s">
        <v>111</v>
      </c>
      <c r="C56" s="95"/>
      <c r="D56" s="44">
        <v>3053.5402456549</v>
      </c>
      <c r="E56" s="41"/>
      <c r="F56" s="41"/>
      <c r="G56" s="41"/>
      <c r="H56" s="96"/>
    </row>
    <row r="57" spans="1:8" x14ac:dyDescent="0.3">
      <c r="A57" s="95"/>
      <c r="B57" s="42" t="s">
        <v>112</v>
      </c>
      <c r="C57" s="95"/>
      <c r="D57" s="44">
        <v>0</v>
      </c>
      <c r="E57" s="41"/>
      <c r="F57" s="41"/>
      <c r="G57" s="41"/>
      <c r="H57" s="96"/>
    </row>
    <row r="58" spans="1:8" ht="24.6" x14ac:dyDescent="0.3">
      <c r="A58" s="100"/>
      <c r="B58" s="94"/>
      <c r="C58" s="37"/>
      <c r="D58" s="43">
        <v>8366.76</v>
      </c>
      <c r="E58" s="41"/>
      <c r="F58" s="41"/>
      <c r="G58" s="41"/>
      <c r="H58" s="47"/>
    </row>
    <row r="59" spans="1:8" x14ac:dyDescent="0.3">
      <c r="A59" s="95" t="s">
        <v>108</v>
      </c>
      <c r="B59" s="42" t="s">
        <v>109</v>
      </c>
      <c r="C59" s="37"/>
      <c r="D59" s="43">
        <v>7695</v>
      </c>
      <c r="E59" s="41"/>
      <c r="F59" s="41"/>
      <c r="G59" s="41"/>
      <c r="H59" s="47"/>
    </row>
    <row r="60" spans="1:8" x14ac:dyDescent="0.3">
      <c r="A60" s="95"/>
      <c r="B60" s="42" t="s">
        <v>110</v>
      </c>
      <c r="C60" s="37"/>
      <c r="D60" s="43">
        <v>671.76</v>
      </c>
      <c r="E60" s="41"/>
      <c r="F60" s="41"/>
      <c r="G60" s="41"/>
      <c r="H60" s="47"/>
    </row>
    <row r="61" spans="1:8" x14ac:dyDescent="0.3">
      <c r="A61" s="95"/>
      <c r="B61" s="42" t="s">
        <v>111</v>
      </c>
      <c r="C61" s="37"/>
      <c r="D61" s="43">
        <v>0</v>
      </c>
      <c r="E61" s="41"/>
      <c r="F61" s="41"/>
      <c r="G61" s="41"/>
      <c r="H61" s="47"/>
    </row>
    <row r="62" spans="1:8" x14ac:dyDescent="0.3">
      <c r="A62" s="95"/>
      <c r="B62" s="42" t="s">
        <v>112</v>
      </c>
      <c r="C62" s="37"/>
      <c r="D62" s="43">
        <v>0</v>
      </c>
      <c r="E62" s="41"/>
      <c r="F62" s="41"/>
      <c r="G62" s="41"/>
      <c r="H62" s="47"/>
    </row>
    <row r="63" spans="1:8" x14ac:dyDescent="0.3">
      <c r="A63" s="97" t="s">
        <v>83</v>
      </c>
      <c r="B63" s="98"/>
      <c r="C63" s="95" t="s">
        <v>119</v>
      </c>
      <c r="D63" s="44">
        <v>8366.76</v>
      </c>
      <c r="E63" s="41">
        <v>108</v>
      </c>
      <c r="F63" s="41" t="s">
        <v>116</v>
      </c>
      <c r="G63" s="44">
        <v>77.47</v>
      </c>
      <c r="H63" s="47"/>
    </row>
    <row r="64" spans="1:8" x14ac:dyDescent="0.3">
      <c r="A64" s="99">
        <v>1</v>
      </c>
      <c r="B64" s="42" t="s">
        <v>109</v>
      </c>
      <c r="C64" s="95"/>
      <c r="D64" s="44">
        <v>7695</v>
      </c>
      <c r="E64" s="41"/>
      <c r="F64" s="41"/>
      <c r="G64" s="41"/>
      <c r="H64" s="96" t="s">
        <v>25</v>
      </c>
    </row>
    <row r="65" spans="1:8" x14ac:dyDescent="0.3">
      <c r="A65" s="95"/>
      <c r="B65" s="42" t="s">
        <v>110</v>
      </c>
      <c r="C65" s="95"/>
      <c r="D65" s="44">
        <v>671.76</v>
      </c>
      <c r="E65" s="41"/>
      <c r="F65" s="41"/>
      <c r="G65" s="41"/>
      <c r="H65" s="96"/>
    </row>
    <row r="66" spans="1:8" x14ac:dyDescent="0.3">
      <c r="A66" s="95"/>
      <c r="B66" s="42" t="s">
        <v>111</v>
      </c>
      <c r="C66" s="95"/>
      <c r="D66" s="44">
        <v>0</v>
      </c>
      <c r="E66" s="41"/>
      <c r="F66" s="41"/>
      <c r="G66" s="41"/>
      <c r="H66" s="96"/>
    </row>
    <row r="67" spans="1:8" x14ac:dyDescent="0.3">
      <c r="A67" s="95"/>
      <c r="B67" s="42" t="s">
        <v>112</v>
      </c>
      <c r="C67" s="95"/>
      <c r="D67" s="44">
        <v>0</v>
      </c>
      <c r="E67" s="41"/>
      <c r="F67" s="41"/>
      <c r="G67" s="41"/>
      <c r="H67" s="96"/>
    </row>
    <row r="68" spans="1:8" ht="24.6" x14ac:dyDescent="0.3">
      <c r="A68" s="100" t="s">
        <v>95</v>
      </c>
      <c r="B68" s="94"/>
      <c r="C68" s="37"/>
      <c r="D68" s="43">
        <v>4.29</v>
      </c>
      <c r="E68" s="41"/>
      <c r="F68" s="41"/>
      <c r="G68" s="41"/>
      <c r="H68" s="47"/>
    </row>
    <row r="69" spans="1:8" x14ac:dyDescent="0.3">
      <c r="A69" s="95" t="s">
        <v>120</v>
      </c>
      <c r="B69" s="42" t="s">
        <v>109</v>
      </c>
      <c r="C69" s="37"/>
      <c r="D69" s="43">
        <v>4.29</v>
      </c>
      <c r="E69" s="41"/>
      <c r="F69" s="41"/>
      <c r="G69" s="41"/>
      <c r="H69" s="47"/>
    </row>
    <row r="70" spans="1:8" x14ac:dyDescent="0.3">
      <c r="A70" s="95"/>
      <c r="B70" s="42" t="s">
        <v>110</v>
      </c>
      <c r="C70" s="37"/>
      <c r="D70" s="43">
        <v>0</v>
      </c>
      <c r="E70" s="41"/>
      <c r="F70" s="41"/>
      <c r="G70" s="41"/>
      <c r="H70" s="47"/>
    </row>
    <row r="71" spans="1:8" x14ac:dyDescent="0.3">
      <c r="A71" s="95"/>
      <c r="B71" s="42" t="s">
        <v>111</v>
      </c>
      <c r="C71" s="37"/>
      <c r="D71" s="43">
        <v>0</v>
      </c>
      <c r="E71" s="41"/>
      <c r="F71" s="41"/>
      <c r="G71" s="41"/>
      <c r="H71" s="47"/>
    </row>
    <row r="72" spans="1:8" x14ac:dyDescent="0.3">
      <c r="A72" s="95"/>
      <c r="B72" s="42" t="s">
        <v>112</v>
      </c>
      <c r="C72" s="37"/>
      <c r="D72" s="43">
        <v>0</v>
      </c>
      <c r="E72" s="41"/>
      <c r="F72" s="41"/>
      <c r="G72" s="41"/>
      <c r="H72" s="47"/>
    </row>
    <row r="73" spans="1:8" x14ac:dyDescent="0.3">
      <c r="A73" s="97" t="s">
        <v>97</v>
      </c>
      <c r="B73" s="98"/>
      <c r="C73" s="95" t="s">
        <v>123</v>
      </c>
      <c r="D73" s="44">
        <v>4.29</v>
      </c>
      <c r="E73" s="41">
        <v>1.1E-4</v>
      </c>
      <c r="F73" s="41" t="s">
        <v>121</v>
      </c>
      <c r="G73" s="44">
        <v>39000</v>
      </c>
      <c r="H73" s="47"/>
    </row>
    <row r="74" spans="1:8" x14ac:dyDescent="0.3">
      <c r="A74" s="99">
        <v>1</v>
      </c>
      <c r="B74" s="42" t="s">
        <v>109</v>
      </c>
      <c r="C74" s="95"/>
      <c r="D74" s="44">
        <v>4.29</v>
      </c>
      <c r="E74" s="41"/>
      <c r="F74" s="41"/>
      <c r="G74" s="41"/>
      <c r="H74" s="96" t="s">
        <v>122</v>
      </c>
    </row>
    <row r="75" spans="1:8" x14ac:dyDescent="0.3">
      <c r="A75" s="95"/>
      <c r="B75" s="42" t="s">
        <v>110</v>
      </c>
      <c r="C75" s="95"/>
      <c r="D75" s="44">
        <v>0</v>
      </c>
      <c r="E75" s="41"/>
      <c r="F75" s="41"/>
      <c r="G75" s="41"/>
      <c r="H75" s="96"/>
    </row>
    <row r="76" spans="1:8" x14ac:dyDescent="0.3">
      <c r="A76" s="95"/>
      <c r="B76" s="42" t="s">
        <v>111</v>
      </c>
      <c r="C76" s="95"/>
      <c r="D76" s="44">
        <v>0</v>
      </c>
      <c r="E76" s="41"/>
      <c r="F76" s="41"/>
      <c r="G76" s="41"/>
      <c r="H76" s="96"/>
    </row>
    <row r="77" spans="1:8" x14ac:dyDescent="0.3">
      <c r="A77" s="95"/>
      <c r="B77" s="42" t="s">
        <v>112</v>
      </c>
      <c r="C77" s="95"/>
      <c r="D77" s="44">
        <v>0</v>
      </c>
      <c r="E77" s="41"/>
      <c r="F77" s="41"/>
      <c r="G77" s="41"/>
      <c r="H77" s="96"/>
    </row>
    <row r="78" spans="1:8" ht="24.6" x14ac:dyDescent="0.3">
      <c r="A78" s="100" t="s">
        <v>99</v>
      </c>
      <c r="B78" s="94"/>
      <c r="C78" s="37"/>
      <c r="D78" s="43">
        <v>1.4252173913043</v>
      </c>
      <c r="E78" s="41"/>
      <c r="F78" s="41"/>
      <c r="G78" s="41"/>
      <c r="H78" s="47"/>
    </row>
    <row r="79" spans="1:8" x14ac:dyDescent="0.3">
      <c r="A79" s="95" t="s">
        <v>124</v>
      </c>
      <c r="B79" s="42" t="s">
        <v>109</v>
      </c>
      <c r="C79" s="37"/>
      <c r="D79" s="43">
        <v>0</v>
      </c>
      <c r="E79" s="41"/>
      <c r="F79" s="41"/>
      <c r="G79" s="41"/>
      <c r="H79" s="47"/>
    </row>
    <row r="80" spans="1:8" x14ac:dyDescent="0.3">
      <c r="A80" s="95"/>
      <c r="B80" s="42" t="s">
        <v>110</v>
      </c>
      <c r="C80" s="37"/>
      <c r="D80" s="43">
        <v>0</v>
      </c>
      <c r="E80" s="41"/>
      <c r="F80" s="41"/>
      <c r="G80" s="41"/>
      <c r="H80" s="47"/>
    </row>
    <row r="81" spans="1:8" x14ac:dyDescent="0.3">
      <c r="A81" s="95"/>
      <c r="B81" s="42" t="s">
        <v>111</v>
      </c>
      <c r="C81" s="37"/>
      <c r="D81" s="43">
        <v>0</v>
      </c>
      <c r="E81" s="41"/>
      <c r="F81" s="41"/>
      <c r="G81" s="41"/>
      <c r="H81" s="47"/>
    </row>
    <row r="82" spans="1:8" x14ac:dyDescent="0.3">
      <c r="A82" s="95"/>
      <c r="B82" s="42" t="s">
        <v>112</v>
      </c>
      <c r="C82" s="37"/>
      <c r="D82" s="43">
        <v>1.4252173913043</v>
      </c>
      <c r="E82" s="41"/>
      <c r="F82" s="41"/>
      <c r="G82" s="41"/>
      <c r="H82" s="47"/>
    </row>
    <row r="83" spans="1:8" x14ac:dyDescent="0.3">
      <c r="A83" s="97" t="s">
        <v>99</v>
      </c>
      <c r="B83" s="98"/>
      <c r="C83" s="95" t="s">
        <v>123</v>
      </c>
      <c r="D83" s="44">
        <v>1.4252173913043</v>
      </c>
      <c r="E83" s="41">
        <v>1.1E-4</v>
      </c>
      <c r="F83" s="41" t="s">
        <v>121</v>
      </c>
      <c r="G83" s="44">
        <v>12956.521739129999</v>
      </c>
      <c r="H83" s="47"/>
    </row>
    <row r="84" spans="1:8" x14ac:dyDescent="0.3">
      <c r="A84" s="99">
        <v>1</v>
      </c>
      <c r="B84" s="42" t="s">
        <v>109</v>
      </c>
      <c r="C84" s="95"/>
      <c r="D84" s="44">
        <v>0</v>
      </c>
      <c r="E84" s="41"/>
      <c r="F84" s="41"/>
      <c r="G84" s="41"/>
      <c r="H84" s="96" t="s">
        <v>122</v>
      </c>
    </row>
    <row r="85" spans="1:8" x14ac:dyDescent="0.3">
      <c r="A85" s="95"/>
      <c r="B85" s="42" t="s">
        <v>110</v>
      </c>
      <c r="C85" s="95"/>
      <c r="D85" s="44">
        <v>0</v>
      </c>
      <c r="E85" s="41"/>
      <c r="F85" s="41"/>
      <c r="G85" s="41"/>
      <c r="H85" s="96"/>
    </row>
    <row r="86" spans="1:8" x14ac:dyDescent="0.3">
      <c r="A86" s="95"/>
      <c r="B86" s="42" t="s">
        <v>111</v>
      </c>
      <c r="C86" s="95"/>
      <c r="D86" s="44">
        <v>0</v>
      </c>
      <c r="E86" s="41"/>
      <c r="F86" s="41"/>
      <c r="G86" s="41"/>
      <c r="H86" s="96"/>
    </row>
    <row r="87" spans="1:8" x14ac:dyDescent="0.3">
      <c r="A87" s="95"/>
      <c r="B87" s="42" t="s">
        <v>112</v>
      </c>
      <c r="C87" s="95"/>
      <c r="D87" s="44">
        <v>1.4252173913043</v>
      </c>
      <c r="E87" s="41"/>
      <c r="F87" s="41"/>
      <c r="G87" s="41"/>
      <c r="H87" s="96"/>
    </row>
    <row r="88" spans="1:8" x14ac:dyDescent="0.3">
      <c r="A88" s="46"/>
      <c r="C88" s="46"/>
      <c r="D88" s="40"/>
      <c r="E88" s="40"/>
      <c r="F88" s="40"/>
      <c r="G88" s="40"/>
      <c r="H88" s="49"/>
    </row>
    <row r="90" spans="1:8" x14ac:dyDescent="0.3">
      <c r="A90" s="101" t="s">
        <v>125</v>
      </c>
      <c r="B90" s="101"/>
      <c r="C90" s="101"/>
      <c r="D90" s="101"/>
      <c r="E90" s="101"/>
      <c r="F90" s="101"/>
      <c r="G90" s="101"/>
      <c r="H90" s="101"/>
    </row>
    <row r="91" spans="1:8" x14ac:dyDescent="0.3">
      <c r="A91" s="101" t="s">
        <v>126</v>
      </c>
      <c r="B91" s="101"/>
      <c r="C91" s="101"/>
      <c r="D91" s="101"/>
      <c r="E91" s="101"/>
      <c r="F91" s="101"/>
      <c r="G91" s="101"/>
      <c r="H91" s="101"/>
    </row>
  </sheetData>
  <mergeCells count="56">
    <mergeCell ref="A90:H90"/>
    <mergeCell ref="A91:H91"/>
    <mergeCell ref="A78:B78"/>
    <mergeCell ref="A79:A82"/>
    <mergeCell ref="A83:B83"/>
    <mergeCell ref="H84:H87"/>
    <mergeCell ref="C83:C87"/>
    <mergeCell ref="A84:A87"/>
    <mergeCell ref="A68:B68"/>
    <mergeCell ref="A69:A72"/>
    <mergeCell ref="A73:B73"/>
    <mergeCell ref="H74:H77"/>
    <mergeCell ref="C73:C77"/>
    <mergeCell ref="A74:A77"/>
    <mergeCell ref="A59:A62"/>
    <mergeCell ref="A63:B63"/>
    <mergeCell ref="H64:H67"/>
    <mergeCell ref="C63:C67"/>
    <mergeCell ref="A64:A67"/>
    <mergeCell ref="A53:B53"/>
    <mergeCell ref="H54:H57"/>
    <mergeCell ref="C53:C57"/>
    <mergeCell ref="A54:A57"/>
    <mergeCell ref="A58:B58"/>
    <mergeCell ref="H44:H47"/>
    <mergeCell ref="C43:C47"/>
    <mergeCell ref="A44:A47"/>
    <mergeCell ref="A48:B48"/>
    <mergeCell ref="A49:A52"/>
    <mergeCell ref="A38:B38"/>
    <mergeCell ref="H39:H42"/>
    <mergeCell ref="C38:C42"/>
    <mergeCell ref="A39:A42"/>
    <mergeCell ref="A43:B43"/>
    <mergeCell ref="A29:A32"/>
    <mergeCell ref="A33:B33"/>
    <mergeCell ref="H34:H37"/>
    <mergeCell ref="C33:C37"/>
    <mergeCell ref="A34:A37"/>
    <mergeCell ref="A23:B23"/>
    <mergeCell ref="H24:H27"/>
    <mergeCell ref="C23:C27"/>
    <mergeCell ref="A24:A27"/>
    <mergeCell ref="A28:B28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127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128</v>
      </c>
      <c r="B3" s="6" t="s">
        <v>129</v>
      </c>
      <c r="C3" s="6" t="s">
        <v>130</v>
      </c>
      <c r="D3" s="6" t="s">
        <v>131</v>
      </c>
      <c r="E3" s="6" t="s">
        <v>132</v>
      </c>
      <c r="F3" s="6" t="s">
        <v>133</v>
      </c>
      <c r="G3" s="6" t="s">
        <v>134</v>
      </c>
      <c r="H3" s="6" t="s">
        <v>135</v>
      </c>
    </row>
    <row r="4" spans="1:8" ht="39" customHeight="1" x14ac:dyDescent="0.3">
      <c r="A4" s="25" t="s">
        <v>136</v>
      </c>
      <c r="B4" s="26" t="s">
        <v>113</v>
      </c>
      <c r="C4" s="27">
        <v>2.7828210526316002</v>
      </c>
      <c r="D4" s="27">
        <v>900.30388838926001</v>
      </c>
      <c r="E4" s="26">
        <v>0.4</v>
      </c>
      <c r="F4" s="26"/>
      <c r="G4" s="27">
        <v>2505.3846143757</v>
      </c>
      <c r="H4" s="28"/>
    </row>
    <row r="5" spans="1:8" ht="39" customHeight="1" x14ac:dyDescent="0.3">
      <c r="A5" s="25" t="s">
        <v>137</v>
      </c>
      <c r="B5" s="26" t="s">
        <v>116</v>
      </c>
      <c r="C5" s="27">
        <v>62.652631578947002</v>
      </c>
      <c r="D5" s="27">
        <v>81.798315329532997</v>
      </c>
      <c r="E5" s="26">
        <v>0.4</v>
      </c>
      <c r="F5" s="26"/>
      <c r="G5" s="27">
        <v>5124.8797141198002</v>
      </c>
      <c r="H5" s="28"/>
    </row>
    <row r="6" spans="1:8" ht="39" customHeight="1" x14ac:dyDescent="0.3">
      <c r="A6" s="25" t="s">
        <v>138</v>
      </c>
      <c r="B6" s="26" t="s">
        <v>116</v>
      </c>
      <c r="C6" s="27">
        <v>10.442105263158</v>
      </c>
      <c r="D6" s="27">
        <v>19.871333705078001</v>
      </c>
      <c r="E6" s="26">
        <v>0.4</v>
      </c>
      <c r="F6" s="26"/>
      <c r="G6" s="27">
        <v>207.49855826775999</v>
      </c>
      <c r="H6" s="28"/>
    </row>
    <row r="7" spans="1:8" ht="39" customHeight="1" x14ac:dyDescent="0.3">
      <c r="A7" s="25" t="s">
        <v>139</v>
      </c>
      <c r="B7" s="26" t="s">
        <v>116</v>
      </c>
      <c r="C7" s="27">
        <v>1</v>
      </c>
      <c r="D7" s="27">
        <v>3053.5353739730999</v>
      </c>
      <c r="E7" s="26" t="s">
        <v>140</v>
      </c>
      <c r="F7" s="26"/>
      <c r="G7" s="27">
        <v>3053.5353739730999</v>
      </c>
      <c r="H7" s="28"/>
    </row>
    <row r="8" spans="1:8" ht="39" customHeight="1" x14ac:dyDescent="0.3">
      <c r="A8" s="25" t="s">
        <v>141</v>
      </c>
      <c r="B8" s="26" t="s">
        <v>116</v>
      </c>
      <c r="C8" s="27">
        <v>486</v>
      </c>
      <c r="D8" s="27">
        <v>4.8225376529421</v>
      </c>
      <c r="E8" s="26"/>
      <c r="F8" s="26"/>
      <c r="G8" s="27">
        <v>2343.7532993299001</v>
      </c>
      <c r="H8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A4" zoomScale="90" zoomScaleNormal="90" workbookViewId="0">
      <selection activeCell="B18" sqref="B18:B19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159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20918.303442249002</v>
      </c>
      <c r="E25" s="20">
        <v>899.85131022817995</v>
      </c>
      <c r="F25" s="20">
        <v>3053.5402456549</v>
      </c>
      <c r="G25" s="20">
        <v>0</v>
      </c>
      <c r="H25" s="20">
        <v>24871.694998131999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4.29</v>
      </c>
      <c r="E26" s="20">
        <v>0</v>
      </c>
      <c r="F26" s="20">
        <v>0</v>
      </c>
      <c r="G26" s="20">
        <v>0</v>
      </c>
      <c r="H26" s="20">
        <v>4.29</v>
      </c>
    </row>
    <row r="27" spans="1:8" ht="16.95" customHeight="1" x14ac:dyDescent="0.3">
      <c r="A27" s="6"/>
      <c r="B27" s="9"/>
      <c r="C27" s="9" t="s">
        <v>28</v>
      </c>
      <c r="D27" s="20">
        <v>20922.593442248999</v>
      </c>
      <c r="E27" s="20">
        <v>899.85131022817995</v>
      </c>
      <c r="F27" s="20">
        <v>3053.5402456549</v>
      </c>
      <c r="G27" s="20">
        <v>0</v>
      </c>
      <c r="H27" s="20">
        <v>24875.984998132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20922.593442248999</v>
      </c>
      <c r="E43" s="20">
        <v>899.85131022817995</v>
      </c>
      <c r="F43" s="20">
        <v>3053.5402456549</v>
      </c>
      <c r="G43" s="20">
        <v>0</v>
      </c>
      <c r="H43" s="20">
        <v>24875.984998132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522.95758605621995</v>
      </c>
      <c r="E45" s="20">
        <v>22.496282755704001</v>
      </c>
      <c r="F45" s="20">
        <v>0</v>
      </c>
      <c r="G45" s="20">
        <v>0</v>
      </c>
      <c r="H45" s="20">
        <v>545.45386881192996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8.5800000000000001E-2</v>
      </c>
      <c r="E46" s="20">
        <v>0</v>
      </c>
      <c r="F46" s="20">
        <v>0</v>
      </c>
      <c r="G46" s="20">
        <v>0</v>
      </c>
      <c r="H46" s="20">
        <v>8.5800000000000001E-2</v>
      </c>
    </row>
    <row r="47" spans="1:8" ht="16.95" customHeight="1" x14ac:dyDescent="0.3">
      <c r="A47" s="6"/>
      <c r="B47" s="9"/>
      <c r="C47" s="9" t="s">
        <v>44</v>
      </c>
      <c r="D47" s="20">
        <v>523.04338605622002</v>
      </c>
      <c r="E47" s="20">
        <v>22.496282755704001</v>
      </c>
      <c r="F47" s="20">
        <v>0</v>
      </c>
      <c r="G47" s="20">
        <v>0</v>
      </c>
      <c r="H47" s="20">
        <v>545.53966881193003</v>
      </c>
    </row>
    <row r="48" spans="1:8" ht="16.95" customHeight="1" x14ac:dyDescent="0.3">
      <c r="A48" s="6"/>
      <c r="B48" s="9"/>
      <c r="C48" s="9" t="s">
        <v>45</v>
      </c>
      <c r="D48" s="20">
        <v>21445.636828305</v>
      </c>
      <c r="E48" s="20">
        <v>922.34759298387996</v>
      </c>
      <c r="F48" s="20">
        <v>3053.5402456549</v>
      </c>
      <c r="G48" s="20">
        <v>0</v>
      </c>
      <c r="H48" s="20">
        <v>25421.524666943998</v>
      </c>
    </row>
    <row r="49" spans="1:8" ht="16.95" customHeight="1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x14ac:dyDescent="0.3">
      <c r="A50" s="6">
        <v>5</v>
      </c>
      <c r="B50" s="6" t="s">
        <v>47</v>
      </c>
      <c r="C50" s="7" t="s">
        <v>48</v>
      </c>
      <c r="D50" s="20">
        <v>0</v>
      </c>
      <c r="E50" s="20">
        <v>0</v>
      </c>
      <c r="F50" s="20">
        <v>0</v>
      </c>
      <c r="G50" s="20">
        <v>227.78515512005001</v>
      </c>
      <c r="H50" s="20">
        <v>227.78515512005001</v>
      </c>
    </row>
    <row r="51" spans="1:8" ht="31.2" x14ac:dyDescent="0.3">
      <c r="A51" s="6">
        <v>6</v>
      </c>
      <c r="B51" s="6" t="s">
        <v>49</v>
      </c>
      <c r="C51" s="7" t="s">
        <v>50</v>
      </c>
      <c r="D51" s="20">
        <v>559.61691283875996</v>
      </c>
      <c r="E51" s="20">
        <v>24.073272176879001</v>
      </c>
      <c r="F51" s="20">
        <v>0</v>
      </c>
      <c r="G51" s="20">
        <v>0</v>
      </c>
      <c r="H51" s="20">
        <v>583.69018501564005</v>
      </c>
    </row>
    <row r="52" spans="1:8" x14ac:dyDescent="0.3">
      <c r="A52" s="6">
        <v>7</v>
      </c>
      <c r="B52" s="6" t="s">
        <v>51</v>
      </c>
      <c r="C52" s="7" t="s">
        <v>52</v>
      </c>
      <c r="D52" s="20">
        <v>0</v>
      </c>
      <c r="E52" s="20">
        <v>0</v>
      </c>
      <c r="F52" s="20">
        <v>0</v>
      </c>
      <c r="G52" s="20">
        <v>499.78147367719998</v>
      </c>
      <c r="H52" s="20">
        <v>499.78147367719998</v>
      </c>
    </row>
    <row r="53" spans="1:8" x14ac:dyDescent="0.3">
      <c r="A53" s="6">
        <v>8</v>
      </c>
      <c r="B53" s="6"/>
      <c r="C53" s="7" t="s">
        <v>53</v>
      </c>
      <c r="D53" s="20">
        <v>0</v>
      </c>
      <c r="E53" s="20">
        <v>0</v>
      </c>
      <c r="F53" s="20">
        <v>0</v>
      </c>
      <c r="G53" s="20">
        <v>99.565840459127003</v>
      </c>
      <c r="H53" s="20">
        <v>99.565840459127003</v>
      </c>
    </row>
    <row r="54" spans="1:8" x14ac:dyDescent="0.3">
      <c r="A54" s="6">
        <v>9</v>
      </c>
      <c r="B54" s="6"/>
      <c r="C54" s="7" t="s">
        <v>54</v>
      </c>
      <c r="D54" s="20">
        <v>0</v>
      </c>
      <c r="E54" s="20">
        <v>0</v>
      </c>
      <c r="F54" s="20">
        <v>0</v>
      </c>
      <c r="G54" s="20">
        <v>149.32087109752999</v>
      </c>
      <c r="H54" s="20">
        <v>149.32087109752999</v>
      </c>
    </row>
    <row r="55" spans="1:8" ht="31.2" x14ac:dyDescent="0.3">
      <c r="A55" s="6">
        <v>10</v>
      </c>
      <c r="B55" s="6" t="s">
        <v>49</v>
      </c>
      <c r="C55" s="7" t="s">
        <v>55</v>
      </c>
      <c r="D55" s="20">
        <v>0.11420838</v>
      </c>
      <c r="E55" s="20">
        <v>0</v>
      </c>
      <c r="F55" s="20">
        <v>0</v>
      </c>
      <c r="G55" s="20">
        <v>0</v>
      </c>
      <c r="H55" s="20">
        <v>0.11420838</v>
      </c>
    </row>
    <row r="56" spans="1:8" ht="16.95" customHeight="1" x14ac:dyDescent="0.3">
      <c r="A56" s="6"/>
      <c r="B56" s="9"/>
      <c r="C56" s="9" t="s">
        <v>56</v>
      </c>
      <c r="D56" s="20">
        <v>559.73112121875999</v>
      </c>
      <c r="E56" s="20">
        <v>24.073272176879001</v>
      </c>
      <c r="F56" s="20">
        <v>0</v>
      </c>
      <c r="G56" s="20">
        <v>976.45334035389999</v>
      </c>
      <c r="H56" s="20">
        <v>1560.2577337494999</v>
      </c>
    </row>
    <row r="57" spans="1:8" ht="16.95" customHeight="1" x14ac:dyDescent="0.3">
      <c r="A57" s="6"/>
      <c r="B57" s="9"/>
      <c r="C57" s="9" t="s">
        <v>57</v>
      </c>
      <c r="D57" s="20">
        <v>22005.367949523999</v>
      </c>
      <c r="E57" s="20">
        <v>946.42086516075994</v>
      </c>
      <c r="F57" s="20">
        <v>3053.5402456549</v>
      </c>
      <c r="G57" s="20">
        <v>976.45334035389999</v>
      </c>
      <c r="H57" s="20">
        <v>26981.782400693999</v>
      </c>
    </row>
    <row r="58" spans="1:8" ht="16.95" customHeight="1" x14ac:dyDescent="0.3">
      <c r="A58" s="6"/>
      <c r="B58" s="9"/>
      <c r="C58" s="9" t="s">
        <v>58</v>
      </c>
      <c r="D58" s="20"/>
      <c r="E58" s="20"/>
      <c r="F58" s="20"/>
      <c r="G58" s="20"/>
      <c r="H58" s="20"/>
    </row>
    <row r="59" spans="1:8" x14ac:dyDescent="0.3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ht="16.95" customHeight="1" x14ac:dyDescent="0.3">
      <c r="A60" s="6"/>
      <c r="B60" s="9"/>
      <c r="C60" s="9" t="s">
        <v>59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ht="16.95" customHeight="1" x14ac:dyDescent="0.3">
      <c r="A61" s="6"/>
      <c r="B61" s="9"/>
      <c r="C61" s="9" t="s">
        <v>60</v>
      </c>
      <c r="D61" s="20">
        <v>22005.367949523999</v>
      </c>
      <c r="E61" s="20">
        <v>946.42086516075994</v>
      </c>
      <c r="F61" s="20">
        <v>3053.5402456549</v>
      </c>
      <c r="G61" s="20">
        <v>976.45334035389999</v>
      </c>
      <c r="H61" s="20">
        <v>26981.782400693999</v>
      </c>
    </row>
    <row r="62" spans="1:8" ht="153" customHeight="1" x14ac:dyDescent="0.3">
      <c r="A62" s="6"/>
      <c r="B62" s="9"/>
      <c r="C62" s="9" t="s">
        <v>61</v>
      </c>
      <c r="D62" s="20"/>
      <c r="E62" s="20"/>
      <c r="F62" s="20"/>
      <c r="G62" s="20"/>
      <c r="H62" s="20"/>
    </row>
    <row r="63" spans="1:8" x14ac:dyDescent="0.3">
      <c r="A63" s="6">
        <v>11</v>
      </c>
      <c r="B63" s="6" t="s">
        <v>62</v>
      </c>
      <c r="C63" s="7" t="s">
        <v>63</v>
      </c>
      <c r="D63" s="20">
        <v>0</v>
      </c>
      <c r="E63" s="20">
        <v>0</v>
      </c>
      <c r="F63" s="20">
        <v>0</v>
      </c>
      <c r="G63" s="20">
        <v>2855.7473684211</v>
      </c>
      <c r="H63" s="20">
        <v>2855.7473684211</v>
      </c>
    </row>
    <row r="64" spans="1:8" x14ac:dyDescent="0.3">
      <c r="A64" s="6">
        <v>12</v>
      </c>
      <c r="B64" s="6" t="s">
        <v>76</v>
      </c>
      <c r="C64" s="7" t="s">
        <v>63</v>
      </c>
      <c r="D64" s="20">
        <v>0</v>
      </c>
      <c r="E64" s="20">
        <v>0</v>
      </c>
      <c r="F64" s="20">
        <v>0</v>
      </c>
      <c r="G64" s="20">
        <v>1.4248710988199</v>
      </c>
      <c r="H64" s="20">
        <v>1.4248710988199</v>
      </c>
    </row>
    <row r="65" spans="1:8" ht="16.95" customHeight="1" x14ac:dyDescent="0.3">
      <c r="A65" s="6"/>
      <c r="B65" s="9"/>
      <c r="C65" s="9" t="s">
        <v>75</v>
      </c>
      <c r="D65" s="20">
        <v>0</v>
      </c>
      <c r="E65" s="20">
        <v>0</v>
      </c>
      <c r="F65" s="20">
        <v>0</v>
      </c>
      <c r="G65" s="20">
        <v>2857.1722395198999</v>
      </c>
      <c r="H65" s="20">
        <v>2857.1722395198999</v>
      </c>
    </row>
    <row r="66" spans="1:8" ht="16.95" customHeight="1" x14ac:dyDescent="0.3">
      <c r="A66" s="6"/>
      <c r="B66" s="9"/>
      <c r="C66" s="9" t="s">
        <v>74</v>
      </c>
      <c r="D66" s="20">
        <v>22005.367949523999</v>
      </c>
      <c r="E66" s="20">
        <v>946.42086516075994</v>
      </c>
      <c r="F66" s="20">
        <v>3053.5402456549</v>
      </c>
      <c r="G66" s="20">
        <v>3833.6255798737998</v>
      </c>
      <c r="H66" s="20">
        <v>29838.954640213</v>
      </c>
    </row>
    <row r="67" spans="1:8" ht="16.95" customHeight="1" x14ac:dyDescent="0.3">
      <c r="A67" s="6"/>
      <c r="B67" s="9"/>
      <c r="C67" s="9" t="s">
        <v>73</v>
      </c>
      <c r="D67" s="20"/>
      <c r="E67" s="20"/>
      <c r="F67" s="20"/>
      <c r="G67" s="20"/>
      <c r="H67" s="20"/>
    </row>
    <row r="68" spans="1:8" ht="34.200000000000003" customHeight="1" x14ac:dyDescent="0.3">
      <c r="A68" s="6">
        <v>13</v>
      </c>
      <c r="B68" s="6" t="s">
        <v>72</v>
      </c>
      <c r="C68" s="7" t="s">
        <v>71</v>
      </c>
      <c r="D68" s="20">
        <f>D66 * 3%</f>
        <v>660.16103848571993</v>
      </c>
      <c r="E68" s="20">
        <f>E66 * 3%</f>
        <v>28.392625954822797</v>
      </c>
      <c r="F68" s="20">
        <f>F66 * 3%</f>
        <v>91.606207369646995</v>
      </c>
      <c r="G68" s="20">
        <f>G66 * 3%</f>
        <v>115.00876739621398</v>
      </c>
      <c r="H68" s="20">
        <f>SUM(D68:G68)</f>
        <v>895.16863920640378</v>
      </c>
    </row>
    <row r="69" spans="1:8" ht="16.95" customHeight="1" x14ac:dyDescent="0.3">
      <c r="A69" s="6"/>
      <c r="B69" s="9"/>
      <c r="C69" s="9" t="s">
        <v>70</v>
      </c>
      <c r="D69" s="20">
        <f>D68</f>
        <v>660.16103848571993</v>
      </c>
      <c r="E69" s="20">
        <f>E68</f>
        <v>28.392625954822797</v>
      </c>
      <c r="F69" s="20">
        <f>F68</f>
        <v>91.606207369646995</v>
      </c>
      <c r="G69" s="20">
        <f>G68</f>
        <v>115.00876739621398</v>
      </c>
      <c r="H69" s="20">
        <f>SUM(D69:G69)</f>
        <v>895.16863920640378</v>
      </c>
    </row>
    <row r="70" spans="1:8" ht="16.95" customHeight="1" x14ac:dyDescent="0.3">
      <c r="A70" s="6"/>
      <c r="B70" s="9"/>
      <c r="C70" s="9" t="s">
        <v>69</v>
      </c>
      <c r="D70" s="20">
        <f>D69 + D66</f>
        <v>22665.528988009719</v>
      </c>
      <c r="E70" s="20">
        <f>E69 + E66</f>
        <v>974.81349111558279</v>
      </c>
      <c r="F70" s="20">
        <f>F69 + F66</f>
        <v>3145.1464530245471</v>
      </c>
      <c r="G70" s="20">
        <f>G69 + G66</f>
        <v>3948.6343472700137</v>
      </c>
      <c r="H70" s="20">
        <f>SUM(D70:G70)</f>
        <v>30734.123279419862</v>
      </c>
    </row>
    <row r="71" spans="1:8" ht="16.95" customHeight="1" x14ac:dyDescent="0.3">
      <c r="A71" s="6"/>
      <c r="B71" s="9"/>
      <c r="C71" s="9" t="s">
        <v>68</v>
      </c>
      <c r="D71" s="20"/>
      <c r="E71" s="20"/>
      <c r="F71" s="20"/>
      <c r="G71" s="20"/>
      <c r="H71" s="20"/>
    </row>
    <row r="72" spans="1:8" ht="16.95" customHeight="1" x14ac:dyDescent="0.3">
      <c r="A72" s="6">
        <v>14</v>
      </c>
      <c r="B72" s="6" t="s">
        <v>67</v>
      </c>
      <c r="C72" s="7" t="s">
        <v>66</v>
      </c>
      <c r="D72" s="20">
        <f>D70 * 20%</f>
        <v>4533.1057976019438</v>
      </c>
      <c r="E72" s="20">
        <f>E70 * 20%</f>
        <v>194.96269822311658</v>
      </c>
      <c r="F72" s="20">
        <f>F70 * 20%</f>
        <v>629.02929060490942</v>
      </c>
      <c r="G72" s="20">
        <f>G70 * 20%</f>
        <v>789.72686945400278</v>
      </c>
      <c r="H72" s="20">
        <f>SUM(D72:G72)</f>
        <v>6146.8246558839719</v>
      </c>
    </row>
    <row r="73" spans="1:8" ht="16.95" customHeight="1" x14ac:dyDescent="0.3">
      <c r="A73" s="6"/>
      <c r="B73" s="9"/>
      <c r="C73" s="9" t="s">
        <v>65</v>
      </c>
      <c r="D73" s="20">
        <f>D72</f>
        <v>4533.1057976019438</v>
      </c>
      <c r="E73" s="20">
        <f>E72</f>
        <v>194.96269822311658</v>
      </c>
      <c r="F73" s="20">
        <f>F72</f>
        <v>629.02929060490942</v>
      </c>
      <c r="G73" s="20">
        <f>G72</f>
        <v>789.72686945400278</v>
      </c>
      <c r="H73" s="20">
        <f>SUM(D73:G73)</f>
        <v>6146.8246558839719</v>
      </c>
    </row>
    <row r="74" spans="1:8" ht="16.95" customHeight="1" x14ac:dyDescent="0.3">
      <c r="A74" s="6"/>
      <c r="B74" s="9"/>
      <c r="C74" s="9" t="s">
        <v>64</v>
      </c>
      <c r="D74" s="20">
        <f>D73 + D70</f>
        <v>27198.634785611663</v>
      </c>
      <c r="E74" s="20">
        <f>E73 + E70</f>
        <v>1169.7761893386994</v>
      </c>
      <c r="F74" s="20">
        <f>F73 + F70</f>
        <v>3774.1757436294565</v>
      </c>
      <c r="G74" s="20">
        <f>G73 + G70</f>
        <v>4738.3612167240162</v>
      </c>
      <c r="H74" s="20">
        <f>SUM(D74:G74)</f>
        <v>36880.947935303833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159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81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82</v>
      </c>
      <c r="C13" s="25" t="s">
        <v>83</v>
      </c>
      <c r="D13" s="19">
        <v>12890.73637402</v>
      </c>
      <c r="E13" s="19">
        <v>214.19206014737</v>
      </c>
      <c r="F13" s="19">
        <v>0</v>
      </c>
      <c r="G13" s="19">
        <v>0</v>
      </c>
      <c r="H13" s="19">
        <v>13104.928434168</v>
      </c>
      <c r="J13" s="5"/>
    </row>
    <row r="14" spans="1:14" ht="16.95" customHeight="1" x14ac:dyDescent="0.3">
      <c r="A14" s="6"/>
      <c r="B14" s="9"/>
      <c r="C14" s="9" t="s">
        <v>84</v>
      </c>
      <c r="D14" s="19">
        <v>12890.73637402</v>
      </c>
      <c r="E14" s="19">
        <v>214.19206014737</v>
      </c>
      <c r="F14" s="19">
        <v>0</v>
      </c>
      <c r="G14" s="19">
        <v>0</v>
      </c>
      <c r="H14" s="19">
        <v>13104.928434168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159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48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81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48</v>
      </c>
      <c r="D13" s="19">
        <v>0</v>
      </c>
      <c r="E13" s="19">
        <v>0</v>
      </c>
      <c r="F13" s="19">
        <v>0</v>
      </c>
      <c r="G13" s="19">
        <v>151.77515512004999</v>
      </c>
      <c r="H13" s="19">
        <v>151.77515512004999</v>
      </c>
      <c r="J13" s="5"/>
    </row>
    <row r="14" spans="1:14" ht="16.95" customHeight="1" x14ac:dyDescent="0.3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151.77515512004999</v>
      </c>
      <c r="H14" s="19">
        <v>151.77515512004999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159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63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81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88</v>
      </c>
      <c r="C13" s="25" t="s">
        <v>63</v>
      </c>
      <c r="D13" s="19">
        <v>0</v>
      </c>
      <c r="E13" s="19">
        <v>0</v>
      </c>
      <c r="F13" s="19">
        <v>0</v>
      </c>
      <c r="G13" s="19">
        <v>1504.7073684211</v>
      </c>
      <c r="H13" s="19">
        <v>1504.7073684211</v>
      </c>
      <c r="J13" s="5"/>
    </row>
    <row r="14" spans="1:14" ht="16.95" customHeight="1" x14ac:dyDescent="0.3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1504.7073684211</v>
      </c>
      <c r="H14" s="19">
        <v>1504.7073684211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B8" sqref="B8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159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89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81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91</v>
      </c>
      <c r="D13" s="19">
        <v>332.56706822870001</v>
      </c>
      <c r="E13" s="19">
        <v>13.899250080810001</v>
      </c>
      <c r="F13" s="19">
        <v>3053.5402456549</v>
      </c>
      <c r="G13" s="19">
        <v>0</v>
      </c>
      <c r="H13" s="19">
        <v>3400.0065639643999</v>
      </c>
      <c r="J13" s="5"/>
    </row>
    <row r="14" spans="1:14" ht="16.95" customHeight="1" x14ac:dyDescent="0.3">
      <c r="A14" s="6"/>
      <c r="B14" s="9"/>
      <c r="C14" s="9" t="s">
        <v>84</v>
      </c>
      <c r="D14" s="19">
        <v>332.56706822870001</v>
      </c>
      <c r="E14" s="19">
        <v>13.899250080810001</v>
      </c>
      <c r="F14" s="19">
        <v>3053.5402456549</v>
      </c>
      <c r="G14" s="19">
        <v>0</v>
      </c>
      <c r="H14" s="19">
        <v>3400.0065639643999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159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48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81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93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6.95" customHeight="1" x14ac:dyDescent="0.3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159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63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81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88</v>
      </c>
      <c r="C13" s="25" t="s">
        <v>63</v>
      </c>
      <c r="D13" s="19">
        <v>0</v>
      </c>
      <c r="E13" s="19">
        <v>0</v>
      </c>
      <c r="F13" s="19">
        <v>0</v>
      </c>
      <c r="G13" s="19">
        <v>390.38</v>
      </c>
      <c r="H13" s="19">
        <v>390.38</v>
      </c>
      <c r="J13" s="5"/>
    </row>
    <row r="14" spans="1:14" ht="16.95" customHeight="1" x14ac:dyDescent="0.3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390.38</v>
      </c>
      <c r="H14" s="19">
        <v>390.38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159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81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82</v>
      </c>
      <c r="C13" s="25" t="s">
        <v>83</v>
      </c>
      <c r="D13" s="19">
        <v>7695</v>
      </c>
      <c r="E13" s="19">
        <v>671.76</v>
      </c>
      <c r="F13" s="19">
        <v>0</v>
      </c>
      <c r="G13" s="19">
        <v>0</v>
      </c>
      <c r="H13" s="19">
        <v>8366.76</v>
      </c>
      <c r="J13" s="5"/>
    </row>
    <row r="14" spans="1:14" ht="16.95" customHeight="1" x14ac:dyDescent="0.3">
      <c r="A14" s="6"/>
      <c r="B14" s="9"/>
      <c r="C14" s="9" t="s">
        <v>84</v>
      </c>
      <c r="D14" s="19">
        <v>7695</v>
      </c>
      <c r="E14" s="19">
        <v>671.76</v>
      </c>
      <c r="F14" s="19">
        <v>0</v>
      </c>
      <c r="G14" s="19">
        <v>0</v>
      </c>
      <c r="H14" s="19">
        <v>8366.76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525-09-01(1)</vt:lpstr>
      <vt:lpstr>ОСР 525-12-01(1)</vt:lpstr>
      <vt:lpstr>ОСР 525-02-01(2)</vt:lpstr>
      <vt:lpstr>ОСР 525-12-01(2)</vt:lpstr>
      <vt:lpstr>ОСР 518-02-01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2025-11-19T07:56:10Z</dcterms:modified>
</cp:coreProperties>
</file>